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<sst xmlns="http://schemas.openxmlformats.org/spreadsheetml/2006/main" count="44" uniqueCount="44">
  <si>
    <t>Epoch Motoring - Cost Breakdown</t>
  </si>
  <si>
    <t>Currenty Rates</t>
  </si>
  <si>
    <t>Yen to USD</t>
  </si>
  <si>
    <t>USD to Yen</t>
  </si>
  <si>
    <t>Vehicle</t>
  </si>
  <si>
    <t>Cost in USD</t>
  </si>
  <si>
    <t>Cost in Yen</t>
  </si>
  <si>
    <t>Notes</t>
  </si>
  <si>
    <t>Fetch Vehicle from Port (Uhaul)</t>
  </si>
  <si>
    <t>Example - 1999 Nissan Skyline GT-R</t>
  </si>
  <si>
    <t>Daily Rental Fee</t>
  </si>
  <si>
    <t>Auction House and Export Fees</t>
  </si>
  <si>
    <t>Miles</t>
  </si>
  <si>
    <t>JCD Auction Fee</t>
  </si>
  <si>
    <t>Total</t>
  </si>
  <si>
    <t>JCD Payment Additional 4%</t>
  </si>
  <si>
    <t>Initial 79000 Y Covers first 1000000 Y</t>
  </si>
  <si>
    <t>RoRo Freight with Marine Insurance</t>
  </si>
  <si>
    <t>Inland Transport</t>
  </si>
  <si>
    <t>Inspection - Verbal</t>
  </si>
  <si>
    <t>Possible Export Fees (Did not have to pay)</t>
  </si>
  <si>
    <t>Negotiation Fees</t>
  </si>
  <si>
    <t>Initial Daily Storage</t>
  </si>
  <si>
    <t>Per Day, depending</t>
  </si>
  <si>
    <t>Vehicle Wash before Leaving</t>
  </si>
  <si>
    <t>Notary Public</t>
  </si>
  <si>
    <t>Professional Vehicle Measurement</t>
  </si>
  <si>
    <t>Import Fees</t>
  </si>
  <si>
    <t>Import Broker - One Time Setup Fee</t>
  </si>
  <si>
    <t>Import Broker - Customs Entry Fee (Per Car)</t>
  </si>
  <si>
    <t>Customs Bond</t>
  </si>
  <si>
    <t>ISF 10+2 Filing</t>
  </si>
  <si>
    <t>DOT Form Filing</t>
  </si>
  <si>
    <t>EPA Form Filing</t>
  </si>
  <si>
    <t>Duty Cost (2.5%)</t>
  </si>
  <si>
    <t>Cargo Handling Fee</t>
  </si>
  <si>
    <t>Total Fees</t>
  </si>
  <si>
    <t>Total Export and Shipping Cost (A7 - B11)</t>
  </si>
  <si>
    <t>Total Import Cost (A19 - B26)</t>
  </si>
  <si>
    <t>Total Vehicle Cost</t>
  </si>
  <si>
    <t>Total Vehicle and Import Cost</t>
  </si>
  <si>
    <t>All In - Including UHaul Transport Home</t>
  </si>
  <si>
    <t>Overall Cost to Import to Home</t>
  </si>
  <si>
    <t>ß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</si>
</sst>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¥]#,##0"/>
  </numFmts>
  <fonts count="8">
    <font>
      <sz val="10.0"/>
      <color rgb="FF000000"/>
      <name val="Arial"/>
      <scheme val="minor"/>
    </font>
    <font>
      <b/>
      <u/>
      <sz val="12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i/>
      <sz val="12.0"/>
      <color rgb="FF000000"/>
      <name val="Calibri"/>
    </font>
    <font>
      <b/>
      <i/>
      <sz val="12.0"/>
      <color theme="1"/>
      <name val="Calibri"/>
    </font>
    <font>
      <b/>
      <sz val="12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readingOrder="0" shrinkToFit="0" vertical="bottom" wrapText="0"/>
    </xf>
    <xf borderId="2" fillId="2" fontId="2" numFmtId="0" xfId="0" applyAlignment="1" applyBorder="1" applyFont="1">
      <alignment readingOrder="0" shrinkToFit="0" vertical="bottom" wrapText="0"/>
    </xf>
    <xf borderId="3" fillId="0" fontId="2" numFmtId="0" xfId="0" applyAlignment="1" applyBorder="1" applyFont="1">
      <alignment horizontal="right" readingOrder="0" shrinkToFit="0" vertical="bottom" wrapText="0"/>
    </xf>
    <xf borderId="4" fillId="0" fontId="2" numFmtId="164" xfId="0" applyAlignment="1" applyBorder="1" applyFont="1" applyNumberFormat="1">
      <alignment horizontal="right" readingOrder="0" shrinkToFit="0" vertical="bottom" wrapText="0"/>
    </xf>
    <xf borderId="5" fillId="3" fontId="2" numFmtId="0" xfId="0" applyAlignment="1" applyBorder="1" applyFill="1" applyFont="1">
      <alignment readingOrder="0" shrinkToFit="0" vertical="bottom" wrapText="0"/>
    </xf>
    <xf borderId="6" fillId="3" fontId="2" numFmtId="0" xfId="0" applyAlignment="1" applyBorder="1" applyFont="1">
      <alignment readingOrder="0" shrinkToFit="0" vertical="bottom" wrapText="0"/>
    </xf>
    <xf borderId="7" fillId="0" fontId="4" numFmtId="0" xfId="0" applyAlignment="1" applyBorder="1" applyFont="1">
      <alignment readingOrder="0" shrinkToFit="0" vertical="bottom" wrapText="0"/>
    </xf>
    <xf borderId="8" fillId="0" fontId="2" numFmtId="164" xfId="0" applyAlignment="1" applyBorder="1" applyFont="1" applyNumberFormat="1">
      <alignment horizontal="right" readingOrder="0" shrinkToFit="0" vertical="bottom" wrapText="0"/>
    </xf>
    <xf borderId="8" fillId="0" fontId="2" numFmtId="165" xfId="0" applyAlignment="1" applyBorder="1" applyFont="1" applyNumberFormat="1">
      <alignment horizontal="right" readingOrder="0" shrinkToFit="0" vertical="bottom" wrapText="0"/>
    </xf>
    <xf borderId="6" fillId="0" fontId="2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horizontal="right" readingOrder="0" shrinkToFit="0" vertical="bottom" wrapText="0"/>
    </xf>
    <xf borderId="9" fillId="2" fontId="4" numFmtId="0" xfId="0" applyAlignment="1" applyBorder="1" applyFont="1">
      <alignment readingOrder="0" shrinkToFit="0" vertical="bottom" wrapText="0"/>
    </xf>
    <xf borderId="10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right" readingOrder="0" shrinkToFit="0" vertical="bottom" wrapText="0"/>
    </xf>
    <xf borderId="11" fillId="0" fontId="4" numFmtId="0" xfId="0" applyAlignment="1" applyBorder="1" applyFont="1">
      <alignment readingOrder="0" shrinkToFit="0" vertical="bottom" wrapText="0"/>
    </xf>
    <xf borderId="0" fillId="0" fontId="2" numFmtId="164" xfId="0" applyAlignment="1" applyFont="1" applyNumberFormat="1">
      <alignment horizontal="right" readingOrder="0" shrinkToFit="0" vertical="bottom" wrapText="0"/>
    </xf>
    <xf borderId="0" fillId="0" fontId="2" numFmtId="165" xfId="0" applyAlignment="1" applyFont="1" applyNumberFormat="1">
      <alignment horizontal="right" readingOrder="0" shrinkToFit="0" vertical="bottom" wrapText="0"/>
    </xf>
    <xf borderId="12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readingOrder="0" shrinkToFit="0" vertical="bottom" wrapText="0"/>
    </xf>
    <xf borderId="10" fillId="2" fontId="3" numFmtId="0" xfId="0" applyAlignment="1" applyBorder="1" applyFont="1">
      <alignment shrinkToFit="0" vertical="bottom" wrapText="0"/>
    </xf>
    <xf borderId="10" fillId="2" fontId="3" numFmtId="165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0" fillId="0" fontId="2" numFmtId="165" xfId="0" applyAlignment="1" applyFont="1" applyNumberFormat="1">
      <alignment horizontal="right" readingOrder="0" shrinkToFit="0" vertical="bottom" wrapText="0"/>
    </xf>
    <xf borderId="12" fillId="0" fontId="3" numFmtId="0" xfId="0" applyAlignment="1" applyBorder="1" applyFont="1">
      <alignment shrinkToFit="0" vertical="bottom" wrapText="0"/>
    </xf>
    <xf borderId="10" fillId="2" fontId="2" numFmtId="164" xfId="0" applyAlignment="1" applyBorder="1" applyFont="1" applyNumberFormat="1">
      <alignment horizontal="right" readingOrder="0" shrinkToFit="0" vertical="bottom" wrapText="0"/>
    </xf>
    <xf borderId="10" fillId="2" fontId="2" numFmtId="0" xfId="0" applyAlignment="1" applyBorder="1" applyFont="1">
      <alignment horizontal="right" readingOrder="0" shrinkToFit="0" vertical="bottom" wrapText="0"/>
    </xf>
    <xf borderId="0" fillId="0" fontId="5" numFmtId="0" xfId="0" applyAlignment="1" applyFont="1">
      <alignment readingOrder="0"/>
    </xf>
    <xf borderId="0" fillId="0" fontId="6" numFmtId="164" xfId="0" applyFont="1" applyNumberFormat="1"/>
    <xf borderId="0" fillId="0" fontId="2" numFmtId="165" xfId="0" applyAlignment="1" applyFont="1" applyNumberFormat="1">
      <alignment horizontal="right" readingOrder="0"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0" fontId="4" numFmtId="0" xfId="0" applyAlignment="1" applyBorder="1" applyFont="1">
      <alignment readingOrder="0" shrinkToFit="0" vertical="bottom" wrapText="0"/>
    </xf>
    <xf borderId="14" fillId="0" fontId="2" numFmtId="164" xfId="0" applyAlignment="1" applyBorder="1" applyFont="1" applyNumberFormat="1">
      <alignment horizontal="right" readingOrder="0" shrinkToFit="0" vertical="bottom" wrapText="0"/>
    </xf>
    <xf borderId="14" fillId="0" fontId="2" numFmtId="165" xfId="0" applyAlignment="1" applyBorder="1" applyFont="1" applyNumberFormat="1">
      <alignment horizontal="right"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88"/>
    <col customWidth="1" min="2" max="2" width="11.13"/>
    <col customWidth="1" min="3" max="3" width="13.75"/>
    <col customWidth="1" min="4" max="4" width="38.0"/>
    <col customWidth="1" min="8" max="8" width="27.0"/>
    <col customWidth="1" min="9" max="10" width="10.13"/>
  </cols>
  <sheetData>
    <row r="1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 t="s">
        <v>2</v>
      </c>
      <c r="J1" s="5" t="s">
        <v>3</v>
      </c>
    </row>
    <row r="2">
      <c r="A2" s="3"/>
      <c r="B2" s="3"/>
      <c r="C2" s="3"/>
      <c r="D2" s="3"/>
      <c r="E2" s="3"/>
      <c r="F2" s="3"/>
      <c r="G2" s="3"/>
      <c r="H2" s="3"/>
      <c r="I2" s="6">
        <v>0.0068</v>
      </c>
      <c r="J2" s="7">
        <v>146.76</v>
      </c>
    </row>
    <row r="3">
      <c r="A3" s="3"/>
      <c r="B3" s="3"/>
      <c r="C3" s="3"/>
      <c r="D3" s="3"/>
      <c r="E3" s="3"/>
      <c r="F3" s="3"/>
      <c r="G3" s="3"/>
      <c r="H3" s="3"/>
      <c r="I3" s="3"/>
      <c r="J3" s="3"/>
    </row>
    <row r="4">
      <c r="A4" s="8" t="s">
        <v>4</v>
      </c>
      <c r="B4" s="9" t="s">
        <v>5</v>
      </c>
      <c r="C4" s="9" t="s">
        <v>6</v>
      </c>
      <c r="D4" s="9" t="s">
        <v>7</v>
      </c>
      <c r="E4" s="3"/>
      <c r="F4" s="3"/>
      <c r="G4" s="3"/>
      <c r="H4" s="4" t="s">
        <v>8</v>
      </c>
      <c r="I4" s="3"/>
      <c r="J4" s="3"/>
    </row>
    <row r="5">
      <c r="A5" s="10" t="s">
        <v>9</v>
      </c>
      <c r="B5" s="11">
        <v>100000.0</v>
      </c>
      <c r="C5" s="12">
        <f>J2*B5</f>
        <v>14676000</v>
      </c>
      <c r="D5" s="13"/>
      <c r="E5" s="3"/>
      <c r="F5" s="3"/>
      <c r="G5" s="3"/>
      <c r="H5" s="14" t="s">
        <v>10</v>
      </c>
      <c r="I5" s="15">
        <v>150.0</v>
      </c>
      <c r="J5" s="3"/>
    </row>
    <row r="6">
      <c r="A6" s="16" t="s">
        <v>11</v>
      </c>
      <c r="B6" s="17"/>
      <c r="C6" s="17"/>
      <c r="D6" s="18"/>
      <c r="E6" s="3"/>
      <c r="F6" s="3"/>
      <c r="G6" s="3"/>
      <c r="H6" s="14" t="s">
        <v>12</v>
      </c>
      <c r="I6" s="19">
        <v>624.0</v>
      </c>
      <c r="J6" s="3"/>
    </row>
    <row r="7">
      <c r="A7" s="20" t="s">
        <v>13</v>
      </c>
      <c r="B7" s="21">
        <f>I2*C7</f>
        <v>537.2</v>
      </c>
      <c r="C7" s="22">
        <v>79000.0</v>
      </c>
      <c r="D7" s="23"/>
      <c r="E7" s="3"/>
      <c r="F7" s="3"/>
      <c r="G7" s="3"/>
      <c r="H7" s="14" t="s">
        <v>14</v>
      </c>
      <c r="I7" s="19">
        <v>774.0</v>
      </c>
      <c r="J7" s="3"/>
    </row>
    <row r="8">
      <c r="A8" s="20" t="s">
        <v>15</v>
      </c>
      <c r="B8" s="21">
        <f>B5*0.04</f>
        <v>4000</v>
      </c>
      <c r="C8" s="22">
        <f>J2*B8</f>
        <v>587040</v>
      </c>
      <c r="D8" s="24" t="s">
        <v>16</v>
      </c>
      <c r="E8" s="3"/>
      <c r="F8" s="3"/>
      <c r="G8" s="3"/>
      <c r="H8" s="3"/>
      <c r="I8" s="3"/>
      <c r="J8" s="3"/>
    </row>
    <row r="9">
      <c r="A9" s="20" t="s">
        <v>17</v>
      </c>
      <c r="B9" s="21">
        <f>C9*I2</f>
        <v>2040</v>
      </c>
      <c r="C9" s="22">
        <v>300000.0</v>
      </c>
      <c r="D9" s="23"/>
      <c r="E9" s="3"/>
      <c r="F9" s="3"/>
      <c r="G9" s="3"/>
      <c r="H9" s="3"/>
      <c r="I9" s="3"/>
      <c r="J9" s="3"/>
    </row>
    <row r="10">
      <c r="A10" s="20" t="s">
        <v>18</v>
      </c>
      <c r="B10" s="21">
        <f>C10*I2</f>
        <v>176.8</v>
      </c>
      <c r="C10" s="22">
        <v>26000.0</v>
      </c>
      <c r="D10" s="23"/>
      <c r="E10" s="3"/>
      <c r="F10" s="3"/>
      <c r="G10" s="3"/>
      <c r="H10" s="3"/>
      <c r="I10" s="3"/>
      <c r="J10" s="3"/>
    </row>
    <row r="11">
      <c r="A11" s="20" t="s">
        <v>19</v>
      </c>
      <c r="B11" s="21">
        <f>C11*I2</f>
        <v>27.2</v>
      </c>
      <c r="C11" s="22">
        <v>4000.0</v>
      </c>
      <c r="D11" s="23"/>
      <c r="E11" s="3"/>
      <c r="F11" s="3"/>
      <c r="G11" s="3"/>
      <c r="H11" s="3"/>
      <c r="I11" s="3"/>
      <c r="J11" s="3"/>
    </row>
    <row r="12">
      <c r="A12" s="16" t="s">
        <v>20</v>
      </c>
      <c r="B12" s="25"/>
      <c r="C12" s="26"/>
      <c r="D12" s="27"/>
      <c r="E12" s="3"/>
      <c r="F12" s="3"/>
      <c r="G12" s="3"/>
      <c r="H12" s="3"/>
      <c r="I12" s="3"/>
      <c r="J12" s="3"/>
    </row>
    <row r="13">
      <c r="A13" s="20" t="s">
        <v>21</v>
      </c>
      <c r="B13" s="21">
        <f>C13*I2</f>
        <v>68</v>
      </c>
      <c r="C13" s="22">
        <v>10000.0</v>
      </c>
      <c r="D13" s="23"/>
      <c r="E13" s="3"/>
      <c r="F13" s="3"/>
      <c r="G13" s="3"/>
      <c r="H13" s="3"/>
      <c r="I13" s="3"/>
      <c r="J13" s="3"/>
    </row>
    <row r="14">
      <c r="A14" s="20" t="s">
        <v>22</v>
      </c>
      <c r="B14" s="21">
        <f>C14*I2</f>
        <v>6.12</v>
      </c>
      <c r="C14" s="22">
        <v>900.0</v>
      </c>
      <c r="D14" s="24" t="s">
        <v>23</v>
      </c>
      <c r="E14" s="3"/>
      <c r="F14" s="3"/>
      <c r="G14" s="3"/>
      <c r="H14" s="3"/>
      <c r="I14" s="3"/>
      <c r="J14" s="3"/>
    </row>
    <row r="15">
      <c r="A15" s="20" t="s">
        <v>24</v>
      </c>
      <c r="B15" s="21">
        <f>C15*I2</f>
        <v>136</v>
      </c>
      <c r="C15" s="22">
        <v>20000.0</v>
      </c>
      <c r="D15" s="23"/>
      <c r="E15" s="3"/>
      <c r="F15" s="3"/>
      <c r="G15" s="3"/>
      <c r="H15" s="3"/>
      <c r="I15" s="3"/>
      <c r="J15" s="3"/>
    </row>
    <row r="16">
      <c r="A16" s="20" t="s">
        <v>25</v>
      </c>
      <c r="B16" s="21">
        <f>C16*I2</f>
        <v>272</v>
      </c>
      <c r="C16" s="22">
        <v>40000.0</v>
      </c>
      <c r="D16" s="23"/>
      <c r="E16" s="3"/>
      <c r="F16" s="3"/>
      <c r="G16" s="3"/>
      <c r="H16" s="3"/>
      <c r="I16" s="3"/>
      <c r="J16" s="3"/>
    </row>
    <row r="17">
      <c r="A17" s="20" t="s">
        <v>26</v>
      </c>
      <c r="B17" s="21">
        <f>C17*I2</f>
        <v>272</v>
      </c>
      <c r="C17" s="22">
        <v>40000.0</v>
      </c>
      <c r="D17" s="23"/>
      <c r="E17" s="3"/>
      <c r="F17" s="3"/>
      <c r="G17" s="3"/>
      <c r="H17" s="3"/>
      <c r="I17" s="3"/>
      <c r="J17" s="3"/>
    </row>
    <row r="18">
      <c r="A18" s="16" t="s">
        <v>27</v>
      </c>
      <c r="B18" s="25"/>
      <c r="C18" s="25"/>
      <c r="D18" s="27"/>
      <c r="E18" s="3"/>
      <c r="F18" s="3"/>
      <c r="G18" s="3"/>
      <c r="H18" s="3"/>
      <c r="I18" s="3"/>
      <c r="J18" s="3"/>
    </row>
    <row r="19">
      <c r="A19" s="20" t="s">
        <v>28</v>
      </c>
      <c r="B19" s="21">
        <v>100.0</v>
      </c>
      <c r="C19" s="28">
        <f>B19*J2</f>
        <v>14676</v>
      </c>
      <c r="D19" s="29"/>
      <c r="E19" s="3"/>
      <c r="F19" s="3"/>
      <c r="G19" s="3"/>
      <c r="H19" s="3"/>
      <c r="I19" s="3"/>
      <c r="J19" s="3"/>
    </row>
    <row r="20">
      <c r="A20" s="20" t="s">
        <v>29</v>
      </c>
      <c r="B20" s="21">
        <v>95.0</v>
      </c>
      <c r="C20" s="28">
        <f>B20*J2</f>
        <v>13942.2</v>
      </c>
      <c r="D20" s="29"/>
      <c r="E20" s="3"/>
      <c r="F20" s="3"/>
      <c r="G20" s="3"/>
      <c r="H20" s="3"/>
      <c r="I20" s="3"/>
      <c r="J20" s="3"/>
    </row>
    <row r="21">
      <c r="A21" s="20" t="s">
        <v>30</v>
      </c>
      <c r="B21" s="21">
        <v>275.0</v>
      </c>
      <c r="C21" s="28">
        <f>B21*J2</f>
        <v>40359</v>
      </c>
      <c r="D21" s="29"/>
      <c r="E21" s="3"/>
      <c r="F21" s="3"/>
      <c r="G21" s="3"/>
      <c r="H21" s="3"/>
      <c r="I21" s="3"/>
      <c r="J21" s="3"/>
    </row>
    <row r="22">
      <c r="A22" s="20" t="s">
        <v>31</v>
      </c>
      <c r="B22" s="21">
        <v>25.0</v>
      </c>
      <c r="C22" s="28">
        <f>B22*J2</f>
        <v>3669</v>
      </c>
      <c r="D22" s="29"/>
      <c r="E22" s="3"/>
      <c r="F22" s="3"/>
      <c r="G22" s="3"/>
      <c r="H22" s="3"/>
      <c r="I22" s="3"/>
      <c r="J22" s="3"/>
    </row>
    <row r="23">
      <c r="A23" s="20" t="s">
        <v>32</v>
      </c>
      <c r="B23" s="21">
        <v>15.0</v>
      </c>
      <c r="C23" s="28">
        <f>B23*J2</f>
        <v>2201.4</v>
      </c>
      <c r="D23" s="29"/>
      <c r="E23" s="3"/>
      <c r="F23" s="3"/>
      <c r="G23" s="3"/>
      <c r="H23" s="3"/>
      <c r="I23" s="3"/>
      <c r="J23" s="3"/>
    </row>
    <row r="24">
      <c r="A24" s="20" t="s">
        <v>33</v>
      </c>
      <c r="B24" s="21">
        <v>15.0</v>
      </c>
      <c r="C24" s="28">
        <f>B24*J2</f>
        <v>2201.4</v>
      </c>
      <c r="D24" s="29"/>
      <c r="E24" s="3"/>
      <c r="F24" s="3"/>
      <c r="G24" s="3"/>
      <c r="H24" s="3"/>
      <c r="I24" s="3"/>
      <c r="J24" s="3"/>
    </row>
    <row r="25">
      <c r="A25" s="20" t="s">
        <v>34</v>
      </c>
      <c r="B25" s="21">
        <f>B5*0.025</f>
        <v>2500</v>
      </c>
      <c r="C25" s="28">
        <f>B25*J2</f>
        <v>366900</v>
      </c>
      <c r="D25" s="29"/>
      <c r="E25" s="3"/>
      <c r="F25" s="3"/>
      <c r="G25" s="3"/>
      <c r="H25" s="3"/>
      <c r="I25" s="3"/>
      <c r="J25" s="3"/>
    </row>
    <row r="26">
      <c r="A26" s="20" t="s">
        <v>35</v>
      </c>
      <c r="B26" s="21">
        <v>50.0</v>
      </c>
      <c r="C26" s="28">
        <f>B26*J2</f>
        <v>7338</v>
      </c>
      <c r="D26" s="29"/>
      <c r="E26" s="3"/>
      <c r="F26" s="3"/>
      <c r="G26" s="3"/>
      <c r="H26" s="3"/>
      <c r="I26" s="3"/>
      <c r="J26" s="3"/>
    </row>
    <row r="27">
      <c r="A27" s="16" t="s">
        <v>36</v>
      </c>
      <c r="B27" s="30"/>
      <c r="C27" s="31"/>
      <c r="D27" s="27"/>
      <c r="E27" s="3"/>
      <c r="F27" s="3"/>
      <c r="G27" s="3"/>
      <c r="H27" s="3"/>
      <c r="I27" s="3"/>
      <c r="J27" s="3"/>
    </row>
    <row r="28">
      <c r="A28" s="32" t="s">
        <v>37</v>
      </c>
      <c r="B28" s="33">
        <f>sum(B7:B11)</f>
        <v>6781.2</v>
      </c>
      <c r="C28" s="34">
        <f>B28*J2</f>
        <v>995208.912</v>
      </c>
      <c r="D28" s="35"/>
      <c r="E28" s="3"/>
      <c r="F28" s="3"/>
      <c r="G28" s="3"/>
      <c r="H28" s="3"/>
      <c r="I28" s="3"/>
      <c r="J28" s="3"/>
    </row>
    <row r="29">
      <c r="A29" s="20" t="s">
        <v>38</v>
      </c>
      <c r="B29" s="21">
        <f>sum(B19:B26)</f>
        <v>3075</v>
      </c>
      <c r="C29" s="28">
        <f>B29*J2</f>
        <v>451287</v>
      </c>
      <c r="D29" s="29"/>
      <c r="E29" s="3"/>
      <c r="F29" s="3"/>
      <c r="G29" s="3"/>
      <c r="H29" s="3"/>
      <c r="I29" s="3"/>
      <c r="J29" s="3"/>
    </row>
    <row r="30">
      <c r="A30" s="16" t="s">
        <v>39</v>
      </c>
      <c r="B30" s="25"/>
      <c r="C30" s="25"/>
      <c r="D30" s="27"/>
      <c r="E30" s="3"/>
      <c r="F30" s="3"/>
      <c r="G30" s="3"/>
      <c r="H30" s="3"/>
      <c r="I30" s="3"/>
      <c r="J30" s="3"/>
    </row>
    <row r="31">
      <c r="A31" s="20" t="s">
        <v>40</v>
      </c>
      <c r="B31" s="21">
        <f>SUM(B5,B28,B29)</f>
        <v>109856.2</v>
      </c>
      <c r="C31" s="28">
        <f>B31*J2</f>
        <v>16122495.91</v>
      </c>
      <c r="D31" s="29"/>
      <c r="E31" s="3"/>
      <c r="F31" s="3"/>
      <c r="G31" s="3"/>
      <c r="H31" s="3"/>
      <c r="I31" s="3"/>
      <c r="J31" s="3"/>
    </row>
    <row r="32">
      <c r="A32" s="16" t="s">
        <v>41</v>
      </c>
      <c r="B32" s="25"/>
      <c r="C32" s="25"/>
      <c r="D32" s="27"/>
      <c r="E32" s="3"/>
      <c r="F32" s="3"/>
      <c r="G32" s="3"/>
      <c r="H32" s="3"/>
      <c r="I32" s="3"/>
      <c r="J32" s="3"/>
    </row>
    <row r="33">
      <c r="A33" s="36" t="s">
        <v>42</v>
      </c>
      <c r="B33" s="37">
        <f>SUM(B31,I7)</f>
        <v>110630.2</v>
      </c>
      <c r="C33" s="38">
        <f>B33*J2</f>
        <v>16236088.15</v>
      </c>
      <c r="D33" s="39"/>
      <c r="E33" s="3"/>
      <c r="F33" s="3"/>
      <c r="G33" s="3"/>
      <c r="H33" s="3"/>
      <c r="I33" s="3"/>
      <c r="J33" s="3"/>
    </row>
    <row r="35">
      <c r="D35" s="40" t="s">
        <v>43</v>
      </c>
    </row>
  </sheetData>
  <drawing r:id="rId1"/>
</worksheet>
</file>